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ferences" sheetId="1" r:id="rId4"/>
    <sheet state="visible" name="Sources" sheetId="2" r:id="rId5"/>
  </sheets>
  <definedNames/>
  <calcPr/>
  <extLst>
    <ext uri="GoogleSheetsCustomDataVersion1">
      <go:sheetsCustomData xmlns:go="http://customooxmlschemas.google.com/" r:id="rId6" roundtripDataSignature="AMtx7mgeMyio12kClBEEkwDdQJQrG41rpw=="/>
    </ext>
  </extLst>
</workbook>
</file>

<file path=xl/sharedStrings.xml><?xml version="1.0" encoding="utf-8"?>
<sst xmlns="http://schemas.openxmlformats.org/spreadsheetml/2006/main" count="101" uniqueCount="76">
  <si>
    <t>Estimated Conference Travel Budget</t>
  </si>
  <si>
    <t>Name:</t>
  </si>
  <si>
    <t>Email:</t>
  </si>
  <si>
    <t>Max Total Estimated Budget:</t>
  </si>
  <si>
    <t>: M&amp;IE Amount</t>
  </si>
  <si>
    <t>Event:</t>
  </si>
  <si>
    <t>Dates:</t>
  </si>
  <si>
    <t>: Lodging - Double (per person, incl tax)</t>
  </si>
  <si>
    <t>: Airport Transit Amount</t>
  </si>
  <si>
    <t>: Other Costs Amount</t>
  </si>
  <si>
    <t>: Local Transit Amount</t>
  </si>
  <si>
    <t>: Registration Cost</t>
  </si>
  <si>
    <t>: Estimated Airfare</t>
  </si>
  <si>
    <t xml:space="preserve">Location:  </t>
  </si>
  <si>
    <t>Seattle, WA</t>
  </si>
  <si>
    <t>GSA Max M&amp;IE Rate:</t>
  </si>
  <si>
    <t xml:space="preserve"> </t>
  </si>
  <si>
    <t>Breakfast</t>
  </si>
  <si>
    <t>Lunch</t>
  </si>
  <si>
    <t>Dinner</t>
  </si>
  <si>
    <t>Incidentals</t>
  </si>
  <si>
    <r>
      <rPr>
        <rFont val="Calibri"/>
        <b/>
        <color theme="1"/>
        <sz val="11.0"/>
      </rPr>
      <t>Travel Day Rate</t>
    </r>
    <r>
      <rPr>
        <rFont val="Calibri Light"/>
        <b val="0"/>
        <color theme="1"/>
        <sz val="11.0"/>
      </rPr>
      <t xml:space="preserve"> (= 75%)</t>
    </r>
  </si>
  <si>
    <t>GSA Max Lodging Rate:</t>
  </si>
  <si>
    <r>
      <rPr>
        <rFont val="Calibri Light"/>
        <b/>
        <i val="0"/>
        <color theme="1"/>
        <sz val="11.0"/>
      </rPr>
      <t xml:space="preserve"> Hotel </t>
    </r>
    <r>
      <rPr>
        <rFont val="Calibri Light"/>
        <b val="0"/>
        <i val="0"/>
        <color theme="1"/>
        <sz val="11.0"/>
      </rPr>
      <t>(Quad)</t>
    </r>
    <r>
      <rPr>
        <rFont val="Calibri Light"/>
        <b/>
        <i val="0"/>
        <color theme="1"/>
        <sz val="11.0"/>
      </rPr>
      <t xml:space="preserve"> </t>
    </r>
    <r>
      <rPr>
        <rFont val="Calibri Light"/>
        <b/>
        <i/>
        <color theme="1"/>
        <sz val="11.0"/>
      </rPr>
      <t>- Per Room</t>
    </r>
  </si>
  <si>
    <r>
      <rPr>
        <rFont val="Calibri Light"/>
        <b/>
        <i val="0"/>
        <color theme="1"/>
        <sz val="11.0"/>
      </rPr>
      <t xml:space="preserve"> Hotel </t>
    </r>
    <r>
      <rPr>
        <rFont val="Calibri Light"/>
        <b val="0"/>
        <i val="0"/>
        <color theme="1"/>
        <sz val="11.0"/>
      </rPr>
      <t>(Double)</t>
    </r>
    <r>
      <rPr>
        <rFont val="Calibri Light"/>
        <b/>
        <i val="0"/>
        <color theme="1"/>
        <sz val="11.0"/>
      </rPr>
      <t xml:space="preserve"> </t>
    </r>
    <r>
      <rPr>
        <rFont val="Calibri Light"/>
        <b/>
        <i/>
        <color theme="1"/>
        <sz val="11.0"/>
      </rPr>
      <t>- Per Room</t>
    </r>
  </si>
  <si>
    <r>
      <rPr>
        <rFont val="Calibri"/>
        <b/>
        <color theme="1"/>
        <sz val="11.0"/>
      </rPr>
      <t xml:space="preserve"> Hotel</t>
    </r>
    <r>
      <rPr>
        <rFont val="Calibri Light"/>
        <b val="0"/>
        <color theme="1"/>
        <sz val="11.0"/>
      </rPr>
      <t xml:space="preserve"> (Single) - </t>
    </r>
    <r>
      <rPr>
        <rFont val="Calibri Light"/>
        <b/>
        <i/>
        <color theme="1"/>
        <sz val="11.0"/>
      </rPr>
      <t>Per Room</t>
    </r>
  </si>
  <si>
    <r>
      <rPr>
        <rFont val="Calibri"/>
        <b/>
        <color theme="1"/>
        <sz val="11.0"/>
      </rPr>
      <t xml:space="preserve"> Tax </t>
    </r>
    <r>
      <rPr>
        <rFont val="Calibri Light"/>
        <b val="0"/>
        <color theme="1"/>
        <sz val="11.0"/>
      </rPr>
      <t>(incl. VAT, local, service fees)</t>
    </r>
  </si>
  <si>
    <t>Funding Calculation:</t>
  </si>
  <si>
    <t>Wednesday</t>
  </si>
  <si>
    <t>Thursday</t>
  </si>
  <si>
    <t>Friday</t>
  </si>
  <si>
    <t>Saturday</t>
  </si>
  <si>
    <t>Sunday</t>
  </si>
  <si>
    <t>Monday</t>
  </si>
  <si>
    <t>Tuesday</t>
  </si>
  <si>
    <t>Total</t>
  </si>
  <si>
    <t>Notes</t>
  </si>
  <si>
    <t>Arrive</t>
  </si>
  <si>
    <t>Day 1</t>
  </si>
  <si>
    <t>Day 2</t>
  </si>
  <si>
    <t>Day 3</t>
  </si>
  <si>
    <t>Depart</t>
  </si>
  <si>
    <t>Travel Day?</t>
  </si>
  <si>
    <t>Yes</t>
  </si>
  <si>
    <t>If a travel day, all other options should be "No"</t>
  </si>
  <si>
    <t>Breakfast?</t>
  </si>
  <si>
    <t>Check whether breakfast is included in your room rate!</t>
  </si>
  <si>
    <t>Lunch?</t>
  </si>
  <si>
    <t>Dinner?</t>
  </si>
  <si>
    <t>Incidentals?</t>
  </si>
  <si>
    <t>Lodging Type</t>
  </si>
  <si>
    <t>None</t>
  </si>
  <si>
    <t>Double</t>
  </si>
  <si>
    <t>M&amp;IE Daily Totals:</t>
  </si>
  <si>
    <t>Lodging:</t>
  </si>
  <si>
    <t>Local Transit:</t>
  </si>
  <si>
    <t>Other Costs (e.g., resort fee):</t>
  </si>
  <si>
    <t>Airport Transit:</t>
  </si>
  <si>
    <t>Travel Day</t>
  </si>
  <si>
    <t>B</t>
  </si>
  <si>
    <t>B, L</t>
  </si>
  <si>
    <t>B, L, D</t>
  </si>
  <si>
    <t>B, L, D, IE</t>
  </si>
  <si>
    <t>L, D, IE</t>
  </si>
  <si>
    <t>L, D</t>
  </si>
  <si>
    <t>L</t>
  </si>
  <si>
    <t>D</t>
  </si>
  <si>
    <t>D, IE</t>
  </si>
  <si>
    <t>IE</t>
  </si>
  <si>
    <t>: Lodging (Choose One)</t>
  </si>
  <si>
    <t>N/A</t>
  </si>
  <si>
    <t>: Lodging - Single (per person, incl tax)</t>
  </si>
  <si>
    <t>: Lodging - Quad (per person, incl tax)</t>
  </si>
  <si>
    <t>No</t>
  </si>
  <si>
    <t>Single</t>
  </si>
  <si>
    <t>Quad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</si>
</sst>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&quot;$&quot;#,##0.00"/>
    <numFmt numFmtId="165" formatCode="_(&quot;$&quot;* #,##0.00_);_(&quot;$&quot;* \(#,##0.00\);_(&quot;$&quot;* &quot;-&quot;??_);_(@_)"/>
    <numFmt numFmtId="166" formatCode="_(&quot;$&quot;* #,##0_);_(&quot;$&quot;* \(#,##0\);_(&quot;$&quot;* &quot;-&quot;??_);_(@_)"/>
    <numFmt numFmtId="167" formatCode="0.0%"/>
    <numFmt numFmtId="168" formatCode="&quot;$&quot;#,##0_);[Red]\(&quot;$&quot;#,##0\)"/>
    <numFmt numFmtId="169" formatCode="[$-409]d\-mmm"/>
  </numFmts>
  <fonts count="15">
    <font>
      <sz val="11.0"/>
      <color theme="1"/>
      <name val="Arial"/>
      <scheme val="minor"/>
    </font>
    <font>
      <b/>
      <u/>
      <sz val="16.0"/>
      <color theme="1"/>
      <name val="Calibri"/>
    </font>
    <font>
      <sz val="11.0"/>
      <color theme="1"/>
      <name val="Calibri"/>
    </font>
    <font>
      <b/>
      <sz val="11.0"/>
      <color theme="1"/>
      <name val="Calibri"/>
    </font>
    <font/>
    <font>
      <b/>
      <sz val="12.0"/>
      <color theme="1"/>
      <name val="Calibri"/>
    </font>
    <font>
      <b/>
      <sz val="11.0"/>
      <color theme="0"/>
      <name val="Calibri"/>
    </font>
    <font>
      <b/>
      <sz val="11.0"/>
      <color rgb="FFFFFFFF"/>
      <name val="Calibri"/>
    </font>
    <font>
      <sz val="11.0"/>
      <color theme="0"/>
      <name val="Calibri"/>
    </font>
    <font>
      <sz val="11.0"/>
      <color rgb="FFFFFFFF"/>
      <name val="Calibri"/>
    </font>
    <font>
      <b/>
      <i/>
      <sz val="11.0"/>
      <color theme="1"/>
      <name val="Calibri"/>
    </font>
    <font>
      <sz val="11.0"/>
      <color rgb="FF000000"/>
      <name val="Calibri"/>
    </font>
    <font>
      <sz val="11.0"/>
      <color rgb="FFFF0000"/>
      <name val="Calibri"/>
    </font>
    <font>
      <b/>
      <sz val="11.0"/>
      <color rgb="FFFF0000"/>
      <name val="Calibri"/>
    </font>
    <font>
      <sz val="11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000000"/>
        <bgColor rgb="FF000000"/>
      </patternFill>
    </fill>
    <fill>
      <patternFill patternType="solid">
        <fgColor rgb="FF525252"/>
        <bgColor rgb="FF525252"/>
      </patternFill>
    </fill>
    <fill>
      <patternFill patternType="solid">
        <fgColor theme="0"/>
        <bgColor theme="0"/>
      </patternFill>
    </fill>
  </fills>
  <borders count="37">
    <border/>
    <border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/>
    </border>
    <border>
      <top style="thin">
        <color rgb="FF000000"/>
      </top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 style="thin">
        <color rgb="FF000000"/>
      </left>
    </border>
    <border>
      <right style="thin">
        <color rgb="FF000000"/>
      </right>
    </border>
    <border>
      <left/>
      <right style="thin">
        <color rgb="FF000000"/>
      </right>
      <top/>
      <bottom/>
    </border>
    <border>
      <left style="thin">
        <color rgb="FF000000"/>
      </left>
      <bottom/>
    </border>
    <border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10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horizontal="right"/>
    </xf>
    <xf borderId="1" fillId="0" fontId="3" numFmtId="0" xfId="0" applyAlignment="1" applyBorder="1" applyFont="1">
      <alignment horizontal="left"/>
    </xf>
    <xf borderId="1" fillId="0" fontId="3" numFmtId="0" xfId="0" applyBorder="1" applyFont="1"/>
    <xf borderId="2" fillId="2" fontId="3" numFmtId="164" xfId="0" applyAlignment="1" applyBorder="1" applyFill="1" applyFont="1" applyNumberFormat="1">
      <alignment horizontal="center" shrinkToFit="0" vertical="center" wrapText="1"/>
    </xf>
    <xf borderId="1" fillId="0" fontId="2" numFmtId="165" xfId="0" applyBorder="1" applyFont="1" applyNumberFormat="1"/>
    <xf borderId="3" fillId="0" fontId="2" numFmtId="0" xfId="0" applyBorder="1" applyFont="1"/>
    <xf borderId="4" fillId="0" fontId="4" numFmtId="0" xfId="0" applyBorder="1" applyFont="1"/>
    <xf borderId="3" fillId="0" fontId="2" numFmtId="165" xfId="0" applyBorder="1" applyFont="1" applyNumberFormat="1"/>
    <xf borderId="0" fillId="0" fontId="2" numFmtId="0" xfId="0" applyAlignment="1" applyFont="1">
      <alignment horizontal="left" readingOrder="0"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left"/>
    </xf>
    <xf borderId="5" fillId="0" fontId="2" numFmtId="0" xfId="0" applyBorder="1" applyFont="1"/>
    <xf borderId="6" fillId="2" fontId="5" numFmtId="164" xfId="0" applyAlignment="1" applyBorder="1" applyFont="1" applyNumberFormat="1">
      <alignment horizontal="center" shrinkToFit="0" vertical="center" wrapText="1"/>
    </xf>
    <xf borderId="0" fillId="0" fontId="3" numFmtId="0" xfId="0" applyFont="1"/>
    <xf borderId="0" fillId="0" fontId="3" numFmtId="164" xfId="0" applyAlignment="1" applyFont="1" applyNumberFormat="1">
      <alignment horizontal="center" shrinkToFit="0" vertical="center" wrapText="1"/>
    </xf>
    <xf borderId="7" fillId="0" fontId="2" numFmtId="165" xfId="0" applyAlignment="1" applyBorder="1" applyFont="1" applyNumberFormat="1">
      <alignment horizontal="right" vertical="bottom"/>
    </xf>
    <xf borderId="0" fillId="0" fontId="2" numFmtId="0" xfId="0" applyAlignment="1" applyFont="1">
      <alignment vertical="bottom"/>
    </xf>
    <xf borderId="3" fillId="0" fontId="2" numFmtId="165" xfId="0" applyAlignment="1" applyBorder="1" applyFont="1" applyNumberFormat="1">
      <alignment readingOrder="0"/>
    </xf>
    <xf borderId="8" fillId="3" fontId="6" numFmtId="0" xfId="0" applyBorder="1" applyFill="1" applyFont="1"/>
    <xf borderId="9" fillId="3" fontId="7" numFmtId="0" xfId="0" applyAlignment="1" applyBorder="1" applyFont="1">
      <alignment horizontal="left" readingOrder="0"/>
    </xf>
    <xf borderId="10" fillId="3" fontId="8" numFmtId="0" xfId="0" applyAlignment="1" applyBorder="1" applyFont="1">
      <alignment horizontal="left"/>
    </xf>
    <xf borderId="0" fillId="0" fontId="2" numFmtId="165" xfId="0" applyFont="1" applyNumberFormat="1"/>
    <xf borderId="11" fillId="4" fontId="6" numFmtId="0" xfId="0" applyAlignment="1" applyBorder="1" applyFill="1" applyFont="1">
      <alignment horizontal="left"/>
    </xf>
    <xf borderId="12" fillId="4" fontId="6" numFmtId="0" xfId="0" applyAlignment="1" applyBorder="1" applyFont="1">
      <alignment horizontal="left"/>
    </xf>
    <xf borderId="13" fillId="4" fontId="9" numFmtId="165" xfId="0" applyAlignment="1" applyBorder="1" applyFont="1" applyNumberFormat="1">
      <alignment readingOrder="0"/>
    </xf>
    <xf quotePrefix="1" borderId="0" fillId="0" fontId="2" numFmtId="0" xfId="0" applyAlignment="1" applyFont="1">
      <alignment readingOrder="0"/>
    </xf>
    <xf borderId="14" fillId="2" fontId="3" numFmtId="0" xfId="0" applyAlignment="1" applyBorder="1" applyFont="1">
      <alignment horizontal="left" vertical="center"/>
    </xf>
    <xf borderId="15" fillId="2" fontId="3" numFmtId="0" xfId="0" applyAlignment="1" applyBorder="1" applyFont="1">
      <alignment horizontal="left" vertical="center"/>
    </xf>
    <xf borderId="7" fillId="0" fontId="2" numFmtId="166" xfId="0" applyAlignment="1" applyBorder="1" applyFont="1" applyNumberFormat="1">
      <alignment readingOrder="0" shrinkToFit="0" vertical="top" wrapText="1"/>
    </xf>
    <xf borderId="7" fillId="0" fontId="2" numFmtId="166" xfId="0" applyAlignment="1" applyBorder="1" applyFont="1" applyNumberFormat="1">
      <alignment shrinkToFit="0" vertical="top" wrapText="1"/>
    </xf>
    <xf borderId="11" fillId="2" fontId="3" numFmtId="0" xfId="0" applyAlignment="1" applyBorder="1" applyFont="1">
      <alignment horizontal="left"/>
    </xf>
    <xf borderId="13" fillId="2" fontId="3" numFmtId="0" xfId="0" applyAlignment="1" applyBorder="1" applyFont="1">
      <alignment horizontal="left"/>
    </xf>
    <xf borderId="7" fillId="0" fontId="2" numFmtId="165" xfId="0" applyAlignment="1" applyBorder="1" applyFont="1" applyNumberFormat="1">
      <alignment shrinkToFit="0" vertical="top" wrapText="1"/>
    </xf>
    <xf borderId="14" fillId="4" fontId="6" numFmtId="0" xfId="0" applyAlignment="1" applyBorder="1" applyFont="1">
      <alignment horizontal="left"/>
    </xf>
    <xf borderId="16" fillId="4" fontId="6" numFmtId="0" xfId="0" applyAlignment="1" applyBorder="1" applyFont="1">
      <alignment horizontal="left"/>
    </xf>
    <xf borderId="15" fillId="4" fontId="9" numFmtId="165" xfId="0" applyAlignment="1" applyBorder="1" applyFont="1" applyNumberFormat="1">
      <alignment horizontal="left" readingOrder="0"/>
    </xf>
    <xf borderId="7" fillId="2" fontId="10" numFmtId="0" xfId="0" applyAlignment="1" applyBorder="1" applyFont="1">
      <alignment horizontal="left"/>
    </xf>
    <xf borderId="17" fillId="2" fontId="3" numFmtId="0" xfId="0" applyAlignment="1" applyBorder="1" applyFont="1">
      <alignment horizontal="left"/>
    </xf>
    <xf borderId="7" fillId="0" fontId="2" numFmtId="165" xfId="0" applyAlignment="1" applyBorder="1" applyFont="1" applyNumberFormat="1">
      <alignment horizontal="left" readingOrder="0" shrinkToFit="0" vertical="top" wrapText="1"/>
    </xf>
    <xf borderId="7" fillId="2" fontId="3" numFmtId="0" xfId="0" applyAlignment="1" applyBorder="1" applyFont="1">
      <alignment horizontal="left"/>
    </xf>
    <xf borderId="14" fillId="2" fontId="3" numFmtId="0" xfId="0" applyAlignment="1" applyBorder="1" applyFont="1">
      <alignment horizontal="left"/>
    </xf>
    <xf borderId="7" fillId="0" fontId="2" numFmtId="167" xfId="0" applyAlignment="1" applyBorder="1" applyFont="1" applyNumberFormat="1">
      <alignment horizontal="center" readingOrder="0" shrinkToFit="0" vertical="top" wrapText="1"/>
    </xf>
    <xf borderId="18" fillId="5" fontId="3" numFmtId="0" xfId="0" applyAlignment="1" applyBorder="1" applyFill="1" applyFont="1">
      <alignment horizontal="left"/>
    </xf>
    <xf borderId="18" fillId="5" fontId="2" numFmtId="165" xfId="0" applyAlignment="1" applyBorder="1" applyFont="1" applyNumberFormat="1">
      <alignment horizontal="left" shrinkToFit="0" vertical="top" wrapText="1"/>
    </xf>
    <xf borderId="19" fillId="3" fontId="6" numFmtId="0" xfId="0" applyAlignment="1" applyBorder="1" applyFont="1">
      <alignment horizontal="center" shrinkToFit="0" vertical="center" wrapText="1"/>
    </xf>
    <xf borderId="20" fillId="0" fontId="4" numFmtId="0" xfId="0" applyBorder="1" applyFont="1"/>
    <xf borderId="21" fillId="3" fontId="7" numFmtId="0" xfId="0" applyAlignment="1" applyBorder="1" applyFont="1">
      <alignment horizontal="center" readingOrder="0" shrinkToFit="0" wrapText="1"/>
    </xf>
    <xf borderId="22" fillId="3" fontId="6" numFmtId="0" xfId="0" applyAlignment="1" applyBorder="1" applyFont="1">
      <alignment horizontal="center" vertical="center"/>
    </xf>
    <xf borderId="23" fillId="3" fontId="6" numFmtId="0" xfId="0" applyAlignment="1" applyBorder="1" applyFont="1">
      <alignment horizontal="center" vertical="center"/>
    </xf>
    <xf borderId="18" fillId="3" fontId="2" numFmtId="0" xfId="0" applyBorder="1" applyFont="1"/>
    <xf borderId="24" fillId="0" fontId="4" numFmtId="0" xfId="0" applyBorder="1" applyFont="1"/>
    <xf borderId="25" fillId="0" fontId="4" numFmtId="0" xfId="0" applyBorder="1" applyFont="1"/>
    <xf borderId="26" fillId="3" fontId="7" numFmtId="16" xfId="0" applyAlignment="1" applyBorder="1" applyFont="1" applyNumberFormat="1">
      <alignment horizontal="center" readingOrder="0" shrinkToFit="0" wrapText="1"/>
    </xf>
    <xf borderId="26" fillId="3" fontId="6" numFmtId="16" xfId="0" applyAlignment="1" applyBorder="1" applyFont="1" applyNumberFormat="1">
      <alignment horizontal="center" shrinkToFit="0" wrapText="1"/>
    </xf>
    <xf borderId="23" fillId="3" fontId="2" numFmtId="0" xfId="0" applyBorder="1" applyFont="1"/>
    <xf borderId="18" fillId="3" fontId="6" numFmtId="0" xfId="0" applyBorder="1" applyFont="1"/>
    <xf borderId="27" fillId="0" fontId="4" numFmtId="0" xfId="0" applyBorder="1" applyFont="1"/>
    <xf borderId="28" fillId="0" fontId="4" numFmtId="0" xfId="0" applyBorder="1" applyFont="1"/>
    <xf borderId="13" fillId="3" fontId="6" numFmtId="16" xfId="0" applyAlignment="1" applyBorder="1" applyFont="1" applyNumberFormat="1">
      <alignment horizontal="center"/>
    </xf>
    <xf borderId="29" fillId="3" fontId="6" numFmtId="16" xfId="0" applyAlignment="1" applyBorder="1" applyFont="1" applyNumberFormat="1">
      <alignment horizontal="center"/>
    </xf>
    <xf borderId="29" fillId="3" fontId="7" numFmtId="0" xfId="0" applyAlignment="1" applyBorder="1" applyFont="1">
      <alignment horizontal="center" readingOrder="0"/>
    </xf>
    <xf borderId="29" fillId="3" fontId="2" numFmtId="0" xfId="0" applyBorder="1" applyFont="1"/>
    <xf borderId="30" fillId="2" fontId="2" numFmtId="0" xfId="0" applyAlignment="1" applyBorder="1" applyFont="1">
      <alignment horizontal="right"/>
    </xf>
    <xf borderId="31" fillId="0" fontId="4" numFmtId="0" xfId="0" applyBorder="1" applyFont="1"/>
    <xf borderId="15" fillId="2" fontId="2" numFmtId="168" xfId="0" applyAlignment="1" applyBorder="1" applyFont="1" applyNumberFormat="1">
      <alignment horizontal="center" readingOrder="0"/>
    </xf>
    <xf borderId="7" fillId="2" fontId="2" numFmtId="16" xfId="0" applyAlignment="1" applyBorder="1" applyFont="1" applyNumberFormat="1">
      <alignment horizontal="center"/>
    </xf>
    <xf borderId="7" fillId="2" fontId="2" numFmtId="0" xfId="0" applyAlignment="1" applyBorder="1" applyFont="1">
      <alignment horizontal="center"/>
    </xf>
    <xf borderId="7" fillId="2" fontId="2" numFmtId="0" xfId="0" applyAlignment="1" applyBorder="1" applyFont="1">
      <alignment horizontal="center" readingOrder="0"/>
    </xf>
    <xf borderId="15" fillId="2" fontId="2" numFmtId="168" xfId="0" applyAlignment="1" applyBorder="1" applyFont="1" applyNumberFormat="1">
      <alignment horizontal="center"/>
    </xf>
    <xf borderId="7" fillId="2" fontId="2" numFmtId="1" xfId="0" applyAlignment="1" applyBorder="1" applyFont="1" applyNumberFormat="1">
      <alignment horizontal="center"/>
    </xf>
    <xf borderId="32" fillId="2" fontId="2" numFmtId="0" xfId="0" applyAlignment="1" applyBorder="1" applyFont="1">
      <alignment horizontal="center" vertical="top"/>
    </xf>
    <xf borderId="3" fillId="0" fontId="4" numFmtId="0" xfId="0" applyBorder="1" applyFont="1"/>
    <xf borderId="33" fillId="0" fontId="4" numFmtId="0" xfId="0" applyBorder="1" applyFont="1"/>
    <xf borderId="34" fillId="2" fontId="2" numFmtId="0" xfId="0" applyAlignment="1" applyBorder="1" applyFont="1">
      <alignment horizontal="right"/>
    </xf>
    <xf borderId="21" fillId="2" fontId="2" numFmtId="0" xfId="0" applyAlignment="1" applyBorder="1" applyFont="1">
      <alignment horizontal="right"/>
    </xf>
    <xf borderId="35" fillId="2" fontId="2" numFmtId="0" xfId="0" applyAlignment="1" applyBorder="1" applyFont="1">
      <alignment horizontal="right"/>
    </xf>
    <xf borderId="15" fillId="2" fontId="11" numFmtId="168" xfId="0" applyAlignment="1" applyBorder="1" applyFont="1" applyNumberFormat="1">
      <alignment horizontal="center"/>
    </xf>
    <xf borderId="7" fillId="2" fontId="11" numFmtId="168" xfId="0" applyAlignment="1" applyBorder="1" applyFont="1" applyNumberFormat="1">
      <alignment horizontal="center"/>
    </xf>
    <xf borderId="32" fillId="2" fontId="2" numFmtId="0" xfId="0" applyAlignment="1" applyBorder="1" applyFont="1">
      <alignment horizontal="center" shrinkToFit="0" vertical="top" wrapText="1"/>
    </xf>
    <xf borderId="16" fillId="2" fontId="2" numFmtId="0" xfId="0" applyAlignment="1" applyBorder="1" applyFont="1">
      <alignment horizontal="right"/>
    </xf>
    <xf borderId="15" fillId="2" fontId="2" numFmtId="0" xfId="0" applyAlignment="1" applyBorder="1" applyFont="1">
      <alignment horizontal="right"/>
    </xf>
    <xf borderId="15" fillId="2" fontId="11" numFmtId="168" xfId="0" applyAlignment="1" applyBorder="1" applyFont="1" applyNumberFormat="1">
      <alignment horizontal="center" readingOrder="0"/>
    </xf>
    <xf borderId="7" fillId="2" fontId="11" numFmtId="168" xfId="0" applyAlignment="1" applyBorder="1" applyFont="1" applyNumberFormat="1">
      <alignment horizontal="center" readingOrder="0"/>
    </xf>
    <xf borderId="32" fillId="2" fontId="12" numFmtId="0" xfId="0" applyAlignment="1" applyBorder="1" applyFont="1">
      <alignment horizontal="center" shrinkToFit="0" vertical="top" wrapText="1"/>
    </xf>
    <xf borderId="0" fillId="0" fontId="11" numFmtId="0" xfId="0" applyAlignment="1" applyFont="1">
      <alignment horizontal="right"/>
    </xf>
    <xf borderId="7" fillId="0" fontId="11" numFmtId="165" xfId="0" applyAlignment="1" applyBorder="1" applyFont="1" applyNumberFormat="1">
      <alignment horizontal="center"/>
    </xf>
    <xf borderId="32" fillId="0" fontId="13" numFmtId="169" xfId="0" applyAlignment="1" applyBorder="1" applyFont="1" applyNumberFormat="1">
      <alignment horizontal="center" shrinkToFit="0" vertical="top" wrapText="1"/>
    </xf>
    <xf borderId="7" fillId="0" fontId="11" numFmtId="165" xfId="0" applyAlignment="1" applyBorder="1" applyFont="1" applyNumberFormat="1">
      <alignment horizontal="right"/>
    </xf>
    <xf borderId="36" fillId="0" fontId="11" numFmtId="165" xfId="0" applyAlignment="1" applyBorder="1" applyFont="1" applyNumberFormat="1">
      <alignment horizontal="center"/>
    </xf>
    <xf borderId="32" fillId="0" fontId="2" numFmtId="0" xfId="0" applyAlignment="1" applyBorder="1" applyFont="1">
      <alignment horizontal="center"/>
    </xf>
    <xf borderId="33" fillId="0" fontId="2" numFmtId="0" xfId="0" applyBorder="1" applyFont="1"/>
    <xf borderId="0" fillId="0" fontId="14" numFmtId="0" xfId="0" applyAlignment="1" applyFont="1">
      <alignment vertical="bottom"/>
    </xf>
    <xf borderId="25" fillId="0" fontId="2" numFmtId="0" xfId="0" applyAlignment="1" applyBorder="1" applyFont="1">
      <alignment horizontal="right" vertical="bottom"/>
    </xf>
    <xf borderId="33" fillId="0" fontId="2" numFmtId="165" xfId="0" applyAlignment="1" applyBorder="1" applyFont="1" applyNumberFormat="1">
      <alignment readingOrder="0" vertical="bottom"/>
    </xf>
    <xf borderId="7" fillId="0" fontId="2" numFmtId="165" xfId="0" applyAlignment="1" applyBorder="1" applyFont="1" applyNumberFormat="1">
      <alignment readingOrder="0" vertical="bottom"/>
    </xf>
    <xf borderId="7" fillId="0" fontId="2" numFmtId="165" xfId="0" applyAlignment="1" applyBorder="1" applyFont="1" applyNumberFormat="1">
      <alignment vertical="bottom"/>
    </xf>
    <xf borderId="7" fillId="0" fontId="2" numFmtId="0" xfId="0" applyAlignment="1" applyBorder="1" applyFont="1">
      <alignment vertical="bottom"/>
    </xf>
    <xf borderId="7" fillId="0" fontId="14" numFmtId="0" xfId="0" applyAlignment="1" applyBorder="1" applyFont="1">
      <alignment vertical="bottom"/>
    </xf>
    <xf borderId="7" fillId="0" fontId="11" numFmtId="165" xfId="0" applyAlignment="1" applyBorder="1" applyFont="1" applyNumberFormat="1">
      <alignment horizontal="center" readingOrder="0"/>
    </xf>
    <xf borderId="7" fillId="0" fontId="11" numFmtId="165" xfId="0" applyAlignment="1" applyBorder="1" applyFont="1" applyNumberFormat="1">
      <alignment horizontal="right" readingOrder="0"/>
    </xf>
    <xf borderId="7" fillId="0" fontId="2" numFmtId="0" xfId="0" applyBorder="1" applyFont="1"/>
    <xf borderId="19" fillId="0" fontId="2" numFmtId="0" xfId="0" applyAlignment="1" applyBorder="1" applyFont="1">
      <alignment horizontal="center"/>
    </xf>
    <xf borderId="5" fillId="0" fontId="4" numFmtId="0" xfId="0" applyBorder="1" applyFont="1"/>
    <xf borderId="0" fillId="0" fontId="11" numFmtId="165" xfId="0" applyAlignment="1" applyFont="1" applyNumberFormat="1">
      <alignment horizontal="center"/>
    </xf>
    <xf borderId="0" fillId="0" fontId="11" numFmtId="165" xfId="0" applyAlignment="1" applyFont="1" applyNumberFormat="1">
      <alignment horizontal="right"/>
    </xf>
    <xf borderId="5" fillId="0" fontId="2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6.13"/>
    <col customWidth="1" min="2" max="2" width="25.25"/>
    <col customWidth="1" min="3" max="3" width="16.63"/>
    <col customWidth="1" min="4" max="4" width="15.13"/>
    <col customWidth="1" min="5" max="5" width="15.38"/>
    <col customWidth="1" min="6" max="6" width="18.88"/>
    <col customWidth="1" min="7" max="7" width="18.38"/>
    <col customWidth="1" min="8" max="8" width="15.25"/>
    <col customWidth="1" min="9" max="9" width="20.13"/>
    <col customWidth="1" min="10" max="10" width="15.88"/>
    <col customWidth="1" min="11" max="11" width="10.38"/>
    <col customWidth="1" min="12" max="12" width="23.13"/>
    <col customWidth="1" min="13" max="13" width="21.88"/>
    <col customWidth="1" min="14" max="26" width="11.0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30.75" customHeight="1">
      <c r="A3" s="3" t="s">
        <v>1</v>
      </c>
      <c r="B3" s="4"/>
      <c r="C3" s="5"/>
      <c r="D3" s="3" t="s">
        <v>2</v>
      </c>
      <c r="E3" s="5"/>
      <c r="F3" s="5"/>
      <c r="G3" s="6" t="s">
        <v>3</v>
      </c>
      <c r="H3" s="7">
        <f>SUM(K33)</f>
        <v>268.5</v>
      </c>
      <c r="I3" s="2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5</v>
      </c>
      <c r="B4" s="4"/>
      <c r="C4" s="5"/>
      <c r="D4" s="3" t="s">
        <v>6</v>
      </c>
      <c r="E4" s="8"/>
      <c r="F4" s="8"/>
      <c r="G4" s="9"/>
      <c r="H4" s="10">
        <f>K34</f>
        <v>397.4295</v>
      </c>
      <c r="I4" s="11" t="s">
        <v>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4.75" customHeight="1">
      <c r="A5" s="12"/>
      <c r="B5" s="13"/>
      <c r="C5" s="2"/>
      <c r="D5" s="12"/>
      <c r="E5" s="14"/>
      <c r="F5" s="14"/>
      <c r="G5" s="15">
        <f>SUM(H3:H9)</f>
        <v>1621.9295</v>
      </c>
      <c r="H5" s="10">
        <f>SUM(K37)</f>
        <v>50</v>
      </c>
      <c r="I5" s="13" t="s">
        <v>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/>
      <c r="B6" s="16"/>
      <c r="C6" s="2"/>
      <c r="D6" s="3"/>
      <c r="E6" s="16"/>
      <c r="F6" s="16"/>
      <c r="G6" s="17"/>
      <c r="H6" s="18">
        <f>K36</f>
        <v>6</v>
      </c>
      <c r="I6" s="19" t="s">
        <v>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/>
      <c r="B7" s="16"/>
      <c r="C7" s="2"/>
      <c r="D7" s="3"/>
      <c r="E7" s="16"/>
      <c r="F7" s="16"/>
      <c r="G7" s="17"/>
      <c r="H7" s="10">
        <f>SUM(K35)</f>
        <v>0</v>
      </c>
      <c r="I7" s="13" t="s">
        <v>10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/>
      <c r="B8" s="16"/>
      <c r="C8" s="2"/>
      <c r="D8" s="3"/>
      <c r="E8" s="16"/>
      <c r="F8" s="16"/>
      <c r="G8" s="17"/>
      <c r="H8" s="20">
        <v>250.0</v>
      </c>
      <c r="I8" s="11" t="s">
        <v>11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/>
      <c r="B9" s="16"/>
      <c r="C9" s="2"/>
      <c r="D9" s="3"/>
      <c r="E9" s="16"/>
      <c r="F9" s="16"/>
      <c r="G9" s="17"/>
      <c r="H9" s="20">
        <v>650.0</v>
      </c>
      <c r="I9" s="13" t="s">
        <v>12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1" t="s">
        <v>13</v>
      </c>
      <c r="B10" s="22" t="s">
        <v>14</v>
      </c>
      <c r="C10" s="23"/>
      <c r="D10" s="2"/>
      <c r="E10" s="2"/>
      <c r="F10" s="2"/>
      <c r="G10" s="2"/>
      <c r="H10" s="24"/>
      <c r="I10" s="1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5" t="s">
        <v>15</v>
      </c>
      <c r="B11" s="26"/>
      <c r="C11" s="27">
        <v>79.0</v>
      </c>
      <c r="D11" s="2"/>
      <c r="E11" s="2"/>
      <c r="F11" s="28" t="s">
        <v>16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9" t="s">
        <v>17</v>
      </c>
      <c r="B12" s="30"/>
      <c r="C12" s="31">
        <v>18.0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9" t="s">
        <v>18</v>
      </c>
      <c r="B13" s="30"/>
      <c r="C13" s="31">
        <v>20.0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9" t="s">
        <v>19</v>
      </c>
      <c r="B14" s="30"/>
      <c r="C14" s="31">
        <v>36.0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9" t="s">
        <v>20</v>
      </c>
      <c r="B15" s="30"/>
      <c r="C15" s="32">
        <v>5.0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3" t="s">
        <v>21</v>
      </c>
      <c r="B16" s="34"/>
      <c r="C16" s="35">
        <f>C11*0.75</f>
        <v>59.25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6" t="s">
        <v>22</v>
      </c>
      <c r="B17" s="37"/>
      <c r="C17" s="38">
        <v>176.0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9" t="s">
        <v>23</v>
      </c>
      <c r="B18" s="40"/>
      <c r="C18" s="41">
        <v>229.0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9" t="s">
        <v>24</v>
      </c>
      <c r="B19" s="40"/>
      <c r="C19" s="41">
        <v>229.0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2" t="s">
        <v>25</v>
      </c>
      <c r="B20" s="40"/>
      <c r="C20" s="41">
        <v>229.0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3" t="s">
        <v>26</v>
      </c>
      <c r="B21" s="40"/>
      <c r="C21" s="44">
        <v>0.157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45"/>
      <c r="B22" s="45"/>
      <c r="C22" s="46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7" t="s">
        <v>27</v>
      </c>
      <c r="B24" s="48"/>
      <c r="C24" s="49" t="s">
        <v>28</v>
      </c>
      <c r="D24" s="49" t="s">
        <v>29</v>
      </c>
      <c r="E24" s="49" t="s">
        <v>30</v>
      </c>
      <c r="F24" s="49" t="s">
        <v>31</v>
      </c>
      <c r="G24" s="49" t="s">
        <v>32</v>
      </c>
      <c r="H24" s="49" t="s">
        <v>33</v>
      </c>
      <c r="I24" s="49" t="s">
        <v>34</v>
      </c>
      <c r="J24" s="49" t="s">
        <v>28</v>
      </c>
      <c r="K24" s="50"/>
      <c r="L24" s="51"/>
      <c r="M24" s="52"/>
      <c r="N24" s="5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53"/>
      <c r="B25" s="54"/>
      <c r="C25" s="55">
        <v>44874.0</v>
      </c>
      <c r="D25" s="55">
        <v>44875.0</v>
      </c>
      <c r="E25" s="55">
        <v>44876.0</v>
      </c>
      <c r="F25" s="55">
        <v>44877.0</v>
      </c>
      <c r="G25" s="55">
        <v>44878.0</v>
      </c>
      <c r="H25" s="56"/>
      <c r="I25" s="56"/>
      <c r="J25" s="56"/>
      <c r="K25" s="50" t="s">
        <v>35</v>
      </c>
      <c r="L25" s="57"/>
      <c r="M25" s="58" t="s">
        <v>36</v>
      </c>
      <c r="N25" s="5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59"/>
      <c r="B26" s="60"/>
      <c r="C26" s="61" t="s">
        <v>37</v>
      </c>
      <c r="D26" s="62" t="s">
        <v>38</v>
      </c>
      <c r="E26" s="62" t="s">
        <v>39</v>
      </c>
      <c r="F26" s="62" t="s">
        <v>40</v>
      </c>
      <c r="G26" s="63" t="s">
        <v>41</v>
      </c>
      <c r="H26" s="62"/>
      <c r="I26" s="61"/>
      <c r="J26" s="62"/>
      <c r="K26" s="64"/>
      <c r="L26" s="57"/>
      <c r="M26" s="52"/>
      <c r="N26" s="5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65" t="s">
        <v>42</v>
      </c>
      <c r="B27" s="66"/>
      <c r="C27" s="67" t="s">
        <v>43</v>
      </c>
      <c r="D27" s="68"/>
      <c r="E27" s="68"/>
      <c r="F27" s="69"/>
      <c r="G27" s="70" t="s">
        <v>43</v>
      </c>
      <c r="H27" s="68"/>
      <c r="I27" s="71"/>
      <c r="J27" s="68"/>
      <c r="K27" s="72">
        <f t="shared" ref="K27:K32" si="1">COUNTIF(C27:J27,"Yes")</f>
        <v>2</v>
      </c>
      <c r="L27" s="73" t="s">
        <v>44</v>
      </c>
      <c r="M27" s="74"/>
      <c r="N27" s="75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76"/>
      <c r="B28" s="77" t="s">
        <v>45</v>
      </c>
      <c r="C28" s="71"/>
      <c r="D28" s="70" t="s">
        <v>43</v>
      </c>
      <c r="E28" s="68"/>
      <c r="F28" s="68"/>
      <c r="G28" s="68"/>
      <c r="H28" s="68"/>
      <c r="I28" s="71"/>
      <c r="J28" s="68"/>
      <c r="K28" s="72">
        <f t="shared" si="1"/>
        <v>1</v>
      </c>
      <c r="L28" s="73" t="s">
        <v>46</v>
      </c>
      <c r="M28" s="74"/>
      <c r="N28" s="75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76"/>
      <c r="B29" s="77" t="s">
        <v>47</v>
      </c>
      <c r="C29" s="71"/>
      <c r="D29" s="69" t="s">
        <v>43</v>
      </c>
      <c r="E29" s="70" t="s">
        <v>43</v>
      </c>
      <c r="F29" s="70" t="s">
        <v>43</v>
      </c>
      <c r="G29" s="68"/>
      <c r="H29" s="68"/>
      <c r="I29" s="71"/>
      <c r="J29" s="68"/>
      <c r="K29" s="72">
        <f t="shared" si="1"/>
        <v>3</v>
      </c>
      <c r="L29" s="73"/>
      <c r="M29" s="74"/>
      <c r="N29" s="75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76"/>
      <c r="B30" s="77" t="s">
        <v>48</v>
      </c>
      <c r="C30" s="67"/>
      <c r="D30" s="69" t="s">
        <v>43</v>
      </c>
      <c r="E30" s="70" t="s">
        <v>43</v>
      </c>
      <c r="F30" s="68"/>
      <c r="G30" s="68"/>
      <c r="H30" s="68"/>
      <c r="I30" s="71"/>
      <c r="J30" s="68"/>
      <c r="K30" s="72">
        <f t="shared" si="1"/>
        <v>2</v>
      </c>
      <c r="L30" s="73"/>
      <c r="M30" s="74"/>
      <c r="N30" s="75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78"/>
      <c r="B31" s="77" t="s">
        <v>49</v>
      </c>
      <c r="C31" s="79"/>
      <c r="D31" s="80"/>
      <c r="E31" s="80"/>
      <c r="F31" s="80"/>
      <c r="G31" s="80"/>
      <c r="H31" s="80"/>
      <c r="I31" s="80"/>
      <c r="J31" s="80"/>
      <c r="K31" s="72">
        <f t="shared" si="1"/>
        <v>0</v>
      </c>
      <c r="L31" s="81"/>
      <c r="M31" s="74"/>
      <c r="N31" s="75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82"/>
      <c r="B32" s="83" t="s">
        <v>50</v>
      </c>
      <c r="C32" s="84" t="s">
        <v>51</v>
      </c>
      <c r="D32" s="80" t="s">
        <v>52</v>
      </c>
      <c r="E32" s="85" t="s">
        <v>52</v>
      </c>
      <c r="F32" s="85" t="s">
        <v>52</v>
      </c>
      <c r="G32" s="80" t="s">
        <v>51</v>
      </c>
      <c r="H32" s="85" t="s">
        <v>51</v>
      </c>
      <c r="I32" s="85" t="s">
        <v>51</v>
      </c>
      <c r="J32" s="85" t="s">
        <v>51</v>
      </c>
      <c r="K32" s="72">
        <f t="shared" si="1"/>
        <v>0</v>
      </c>
      <c r="L32" s="86"/>
      <c r="M32" s="74"/>
      <c r="N32" s="75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12"/>
      <c r="B33" s="87" t="s">
        <v>53</v>
      </c>
      <c r="C33" s="88">
        <f>COUNTIF(C27,"Yes")*C16+COUNTIF(C28,"Yes")*C12+COUNTIF(C29,"Yes")*C13+COUNTIF(C30,"Yes")*C14+COUNTIF(C31,"Yes")*C15</f>
        <v>59.25</v>
      </c>
      <c r="D33" s="88">
        <f>COUNTIF(D27,"Yes")*C16+COUNTIF(D28,"Yes")*C12+COUNTIF(D29,"Yes")*C13+COUNTIF(D30,"Yes")*C14+COUNTIF(D31,"Yes")*C15</f>
        <v>74</v>
      </c>
      <c r="E33" s="88">
        <f>COUNTIF(E27,"Yes")*C16+COUNTIF(E28,"Yes")*C12+COUNTIF(E29,"Yes")*C13+COUNTIF(E30,"Yes")*C14+COUNTIF(E31,"Yes")*C15</f>
        <v>56</v>
      </c>
      <c r="F33" s="88">
        <f>COUNTIF(F27,"Yes")*C16+COUNTIF(F28,"Yes")*C12+COUNTIF(F29,"Yes")*C13+COUNTIF(F30,"Yes")*C14+COUNTIF(F31,"Yes")*C15</f>
        <v>20</v>
      </c>
      <c r="G33" s="88">
        <f>COUNTIF(G27,"Yes")*C16+COUNTIF(G28,"Yes")*C12+COUNTIF(G29,"Yes")*C13+COUNTIF(G30,"Yes")*C14+COUNTIF(G31,"Yes")*C15</f>
        <v>59.25</v>
      </c>
      <c r="H33" s="88">
        <f>COUNTIF(H27,"Yes")*C16+COUNTIF(H28,"Yes")*C12+COUNTIF(H29,"Yes")*C13+COUNTIF(H30,"Yes")*C14+COUNTIF(H31,"Yes")*C15</f>
        <v>0</v>
      </c>
      <c r="I33" s="88">
        <f>COUNTIF(I27,"Yes")*C16+COUNTIF(I28,"Yes")*C12+COUNTIF(I29,"Yes")*C13+COUNTIF(I30,"Yes")*C14+COUNTIF(I31,"Yes")*C15</f>
        <v>0</v>
      </c>
      <c r="J33" s="88">
        <f>COUNTIF(J27,"Yes")*C16+COUNTIF(J28,"Yes")*C12+COUNTIF(J29,"Yes")*C13+COUNTIF(J30,"Yes")*C14+COUNTIF(J31,"Yes")*C15</f>
        <v>0</v>
      </c>
      <c r="K33" s="88">
        <f>SUM(C33:J33)</f>
        <v>268.5</v>
      </c>
      <c r="L33" s="89"/>
      <c r="M33" s="74"/>
      <c r="N33" s="75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2"/>
      <c r="B34" s="12" t="s">
        <v>54</v>
      </c>
      <c r="C34" s="88">
        <f t="array" ref="C34">IFS(C32="Single",C20,C32="Double",C19*0.5,C32="Quad",C18*0.25,C32="None",0)</f>
        <v>0</v>
      </c>
      <c r="D34" s="88">
        <f t="array" ref="D34">IFS(D32="Single",C20,D32="Double",C19*0.5,D32="Quad",C18*0.25,D32="None",0)</f>
        <v>114.5</v>
      </c>
      <c r="E34" s="88">
        <f t="array" ref="E34">IFS(E32="Single",C20,E32="Double",C19*0.5,E32="Quad",C18*0.25,E32="None",0)</f>
        <v>114.5</v>
      </c>
      <c r="F34" s="88">
        <f t="array" ref="F34">IFS(F32="Single",C20,F32="Double",C19*0.5,F32="Quad",C18*0.25,F32="None",0)</f>
        <v>114.5</v>
      </c>
      <c r="G34" s="90">
        <f t="array" ref="G34">IFS(G32="Single",C20,G32="Double",C19*0.5,G32="Quad",C18*0.25,G32="None",0)</f>
        <v>0</v>
      </c>
      <c r="H34" s="88">
        <f t="array" ref="H34">IFS(H32="Single",C20,H32="Double",C19*0.5,H32="Quad",C18*0.25,H32="None",0)</f>
        <v>0</v>
      </c>
      <c r="I34" s="91">
        <f t="array" ref="I34">IFS(I32="Single",C20,I32="Double",C19*0.5,I32="Quad",C18*0.25,I32="None",0)</f>
        <v>0</v>
      </c>
      <c r="J34" s="88">
        <f t="array" ref="J34">IFS(J32="Single",C20,J32="Double",C19*0.5,J32="Quad",C18*0.25,J32="None",0)</f>
        <v>0</v>
      </c>
      <c r="K34" s="88">
        <f>SUM(C34:J34)*(1+C21)</f>
        <v>397.4295</v>
      </c>
      <c r="L34" s="92"/>
      <c r="M34" s="8"/>
      <c r="N34" s="93"/>
      <c r="O34" s="16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2"/>
      <c r="B35" s="12" t="s">
        <v>55</v>
      </c>
      <c r="C35" s="88"/>
      <c r="D35" s="88"/>
      <c r="E35" s="88"/>
      <c r="F35" s="88"/>
      <c r="G35" s="88"/>
      <c r="H35" s="88"/>
      <c r="I35" s="88"/>
      <c r="J35" s="88"/>
      <c r="K35" s="88">
        <f t="shared" ref="K35:K37" si="2">SUM(C35:J35)</f>
        <v>0</v>
      </c>
      <c r="L35" s="92"/>
      <c r="M35" s="74"/>
      <c r="N35" s="75"/>
      <c r="O35" s="16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4"/>
      <c r="B36" s="95" t="s">
        <v>56</v>
      </c>
      <c r="C36" s="96"/>
      <c r="D36" s="97">
        <v>2.0</v>
      </c>
      <c r="E36" s="97">
        <v>2.0</v>
      </c>
      <c r="F36" s="97">
        <v>2.0</v>
      </c>
      <c r="G36" s="98"/>
      <c r="H36" s="98"/>
      <c r="I36" s="99"/>
      <c r="J36" s="98"/>
      <c r="K36" s="98">
        <f t="shared" si="2"/>
        <v>6</v>
      </c>
      <c r="L36" s="100"/>
      <c r="M36" s="100"/>
      <c r="N36" s="100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</row>
    <row r="37" ht="16.5" customHeight="1">
      <c r="A37" s="12"/>
      <c r="B37" s="12" t="s">
        <v>57</v>
      </c>
      <c r="C37" s="88"/>
      <c r="D37" s="101"/>
      <c r="E37" s="88"/>
      <c r="F37" s="88"/>
      <c r="G37" s="102">
        <v>50.0</v>
      </c>
      <c r="H37" s="88"/>
      <c r="I37" s="103"/>
      <c r="J37" s="88"/>
      <c r="K37" s="88">
        <f t="shared" si="2"/>
        <v>50</v>
      </c>
      <c r="L37" s="104"/>
      <c r="M37" s="105"/>
      <c r="N37" s="48"/>
      <c r="O37" s="16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2"/>
      <c r="B38" s="12"/>
      <c r="C38" s="106"/>
      <c r="D38" s="106"/>
      <c r="E38" s="106"/>
      <c r="F38" s="106"/>
      <c r="G38" s="107"/>
      <c r="H38" s="106"/>
      <c r="I38" s="106"/>
      <c r="J38" s="106"/>
      <c r="K38" s="13"/>
      <c r="L38" s="108"/>
      <c r="M38" s="105"/>
      <c r="N38" s="105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3">
    <mergeCell ref="L31:N31"/>
    <mergeCell ref="L32:N32"/>
    <mergeCell ref="L33:N33"/>
    <mergeCell ref="L35:N35"/>
    <mergeCell ref="L37:N37"/>
    <mergeCell ref="L38:N38"/>
    <mergeCell ref="G3:G4"/>
    <mergeCell ref="A24:B26"/>
    <mergeCell ref="A27:B27"/>
    <mergeCell ref="L27:N27"/>
    <mergeCell ref="L28:N28"/>
    <mergeCell ref="L29:N29"/>
    <mergeCell ref="L30:N30"/>
  </mergeCells>
  <dataValidations>
    <dataValidation type="list" allowBlank="1" showErrorMessage="1" sqref="C32:J32">
      <formula1>Sources!$A$19:$A$22</formula1>
    </dataValidation>
    <dataValidation type="list" allowBlank="1" showErrorMessage="1" sqref="I4">
      <formula1>Sources!$C$13:$C$16</formula1>
    </dataValidation>
    <dataValidation type="date" allowBlank="1" showErrorMessage="1" sqref="C25:J25">
      <formula1>44562.0</formula1>
      <formula2>51501.0</formula2>
    </dataValidation>
    <dataValidation type="list" allowBlank="1" showErrorMessage="1" sqref="C27:J31">
      <formula1>Sources!$A$17:$A$18</formula1>
    </dataValidation>
    <dataValidation type="list" allowBlank="1" showErrorMessage="1" sqref="C24:J24">
      <formula1>Sources!$C$3:$C$9</formula1>
    </dataValidation>
  </dataValidations>
  <printOptions/>
  <pageMargins bottom="0.5" footer="0.0" header="0.0" left="0.5" right="0.5" top="0.5"/>
  <pageSetup fitToHeight="0" paperSize="3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3">
      <c r="A3" s="2" t="s">
        <v>58</v>
      </c>
      <c r="C3" s="2" t="s">
        <v>32</v>
      </c>
    </row>
    <row r="4">
      <c r="A4" s="2" t="s">
        <v>59</v>
      </c>
      <c r="C4" s="2" t="s">
        <v>33</v>
      </c>
    </row>
    <row r="5">
      <c r="A5" s="2" t="s">
        <v>60</v>
      </c>
      <c r="C5" s="2" t="s">
        <v>34</v>
      </c>
    </row>
    <row r="6">
      <c r="A6" s="2" t="s">
        <v>61</v>
      </c>
      <c r="C6" s="2" t="s">
        <v>28</v>
      </c>
    </row>
    <row r="7">
      <c r="A7" s="2" t="s">
        <v>62</v>
      </c>
      <c r="C7" s="2" t="s">
        <v>29</v>
      </c>
    </row>
    <row r="8">
      <c r="A8" s="2" t="s">
        <v>63</v>
      </c>
      <c r="C8" s="2" t="s">
        <v>30</v>
      </c>
    </row>
    <row r="9">
      <c r="A9" s="2" t="s">
        <v>64</v>
      </c>
      <c r="C9" s="2" t="s">
        <v>31</v>
      </c>
    </row>
    <row r="10">
      <c r="A10" s="2" t="s">
        <v>65</v>
      </c>
    </row>
    <row r="11">
      <c r="A11" s="2" t="s">
        <v>66</v>
      </c>
    </row>
    <row r="12">
      <c r="A12" s="2" t="s">
        <v>67</v>
      </c>
    </row>
    <row r="13">
      <c r="A13" s="2" t="s">
        <v>68</v>
      </c>
      <c r="C13" s="2" t="s">
        <v>69</v>
      </c>
    </row>
    <row r="14">
      <c r="A14" s="2" t="s">
        <v>70</v>
      </c>
      <c r="C14" s="2" t="s">
        <v>71</v>
      </c>
    </row>
    <row r="15">
      <c r="C15" s="2" t="s">
        <v>7</v>
      </c>
    </row>
    <row r="16">
      <c r="C16" s="2" t="s">
        <v>72</v>
      </c>
    </row>
    <row r="17">
      <c r="A17" s="2" t="s">
        <v>73</v>
      </c>
      <c r="C17" s="2"/>
    </row>
    <row r="18">
      <c r="A18" s="2" t="s">
        <v>43</v>
      </c>
      <c r="C18" s="2"/>
    </row>
    <row r="19">
      <c r="A19" s="2" t="s">
        <v>51</v>
      </c>
    </row>
    <row r="20">
      <c r="A20" s="2" t="s">
        <v>74</v>
      </c>
    </row>
    <row r="21" ht="15.0" customHeight="1">
      <c r="A21" s="2" t="s">
        <v>52</v>
      </c>
    </row>
    <row r="22" ht="15.0" customHeight="1">
      <c r="A22" s="2" t="s">
        <v>75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2019-08-15T18:32:14Z</dcterms:created>
  <dc:creator>azambelli@iie.org</dc:creator>
</cp:coreProperties>
</file>